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спиртования" sheetId="1" r:id="rId1"/>
    <sheet name="Цитронный Магарача" sheetId="2" r:id="rId2"/>
    <sheet name="Мускат белый Красного камня" sheetId="3" r:id="rId3"/>
  </sheets>
  <definedNames/>
  <calcPr fullCalcOnLoad="1"/>
</workbook>
</file>

<file path=xl/sharedStrings.xml><?xml version="1.0" encoding="utf-8"?>
<sst xmlns="http://schemas.openxmlformats.org/spreadsheetml/2006/main" count="117" uniqueCount="27">
  <si>
    <t>кг</t>
  </si>
  <si>
    <t>л</t>
  </si>
  <si>
    <t>-го</t>
  </si>
  <si>
    <t>Имеем</t>
  </si>
  <si>
    <t>- до брожения:</t>
  </si>
  <si>
    <t>- во время брожения:</t>
  </si>
  <si>
    <t>- всего:</t>
  </si>
  <si>
    <t>Нужно добавить спирта:</t>
  </si>
  <si>
    <t>Растворенного сахара:</t>
  </si>
  <si>
    <t>Нужно сбродить сахара:</t>
  </si>
  <si>
    <t>Образуется спирта:</t>
  </si>
  <si>
    <t>Останется сахара:</t>
  </si>
  <si>
    <t>КЕ:</t>
  </si>
  <si>
    <t>Винограда:</t>
  </si>
  <si>
    <t>Сока:</t>
  </si>
  <si>
    <t>Крепостью:</t>
  </si>
  <si>
    <t>В итоге получим вино с содержанием сахара:</t>
  </si>
  <si>
    <t>с содержанием спирта:</t>
  </si>
  <si>
    <t>Ёмкость:</t>
  </si>
  <si>
    <t>Начальный сахар сока:</t>
  </si>
  <si>
    <t>Ввести объем имеющейся ёмкости для сбраживания,</t>
  </si>
  <si>
    <t>Расчет спиртования десертного мускатного вина</t>
  </si>
  <si>
    <t>начальное содержание сахара в соке, крепость добавляемого спирта</t>
  </si>
  <si>
    <t>(водки), а при необходимости и другие параметры в "белые ячейки".</t>
  </si>
  <si>
    <t>В "зеленых полях" появится объем спирта, который нужно будет добавить,</t>
  </si>
  <si>
    <t>вес ягод винограда, требующийся для этого, а также количество сока.</t>
  </si>
  <si>
    <t>"Серые и зеленые поля" пересчитываются автоматически, их не изменять.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</si>
</sst>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mmm/yyyy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3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2" fontId="5" fillId="0" borderId="12" xfId="0" applyNumberFormat="1" applyFont="1" applyFill="1" applyBorder="1" applyAlignment="1">
      <alignment horizontal="right"/>
    </xf>
    <xf numFmtId="2" fontId="5" fillId="20" borderId="13" xfId="0" applyNumberFormat="1" applyFont="1" applyFill="1" applyBorder="1" applyAlignment="1">
      <alignment horizontal="left"/>
    </xf>
    <xf numFmtId="10" fontId="5" fillId="0" borderId="14" xfId="0" applyNumberFormat="1" applyFont="1" applyFill="1" applyBorder="1" applyAlignment="1">
      <alignment horizontal="right"/>
    </xf>
    <xf numFmtId="0" fontId="4" fillId="20" borderId="15" xfId="0" applyFont="1" applyFill="1" applyBorder="1" applyAlignment="1">
      <alignment horizontal="left"/>
    </xf>
    <xf numFmtId="0" fontId="4" fillId="20" borderId="16" xfId="0" applyFont="1" applyFill="1" applyBorder="1" applyAlignment="1">
      <alignment horizontal="left"/>
    </xf>
    <xf numFmtId="2" fontId="4" fillId="20" borderId="12" xfId="0" applyNumberFormat="1" applyFont="1" applyFill="1" applyBorder="1" applyAlignment="1">
      <alignment horizontal="right"/>
    </xf>
    <xf numFmtId="0" fontId="4" fillId="20" borderId="17" xfId="0" applyFont="1" applyFill="1" applyBorder="1" applyAlignment="1">
      <alignment horizontal="left"/>
    </xf>
    <xf numFmtId="0" fontId="5" fillId="20" borderId="18" xfId="0" applyFont="1" applyFill="1" applyBorder="1" applyAlignment="1">
      <alignment/>
    </xf>
    <xf numFmtId="2" fontId="4" fillId="20" borderId="19" xfId="0" applyNumberFormat="1" applyFont="1" applyFill="1" applyBorder="1" applyAlignment="1">
      <alignment horizontal="left"/>
    </xf>
    <xf numFmtId="2" fontId="4" fillId="20" borderId="20" xfId="0" applyNumberFormat="1" applyFont="1" applyFill="1" applyBorder="1" applyAlignment="1">
      <alignment horizontal="right"/>
    </xf>
    <xf numFmtId="0" fontId="4" fillId="20" borderId="21" xfId="0" applyFont="1" applyFill="1" applyBorder="1" applyAlignment="1">
      <alignment horizontal="left"/>
    </xf>
    <xf numFmtId="0" fontId="4" fillId="20" borderId="22" xfId="0" applyFont="1" applyFill="1" applyBorder="1" applyAlignment="1">
      <alignment/>
    </xf>
    <xf numFmtId="0" fontId="4" fillId="20" borderId="23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left"/>
    </xf>
    <xf numFmtId="0" fontId="5" fillId="20" borderId="24" xfId="0" applyFont="1" applyFill="1" applyBorder="1" applyAlignment="1">
      <alignment horizontal="left"/>
    </xf>
    <xf numFmtId="10" fontId="5" fillId="0" borderId="25" xfId="0" applyNumberFormat="1" applyFont="1" applyFill="1" applyBorder="1" applyAlignment="1">
      <alignment horizontal="right"/>
    </xf>
    <xf numFmtId="0" fontId="4" fillId="20" borderId="26" xfId="0" applyFont="1" applyFill="1" applyBorder="1" applyAlignment="1">
      <alignment horizontal="left"/>
    </xf>
    <xf numFmtId="0" fontId="4" fillId="20" borderId="11" xfId="0" applyFont="1" applyFill="1" applyBorder="1" applyAlignment="1">
      <alignment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left"/>
    </xf>
    <xf numFmtId="10" fontId="4" fillId="20" borderId="12" xfId="0" applyNumberFormat="1" applyFont="1" applyFill="1" applyBorder="1" applyAlignment="1">
      <alignment horizontal="right"/>
    </xf>
    <xf numFmtId="0" fontId="4" fillId="20" borderId="13" xfId="0" applyFont="1" applyFill="1" applyBorder="1" applyAlignment="1" quotePrefix="1">
      <alignment horizontal="left"/>
    </xf>
    <xf numFmtId="0" fontId="4" fillId="20" borderId="16" xfId="0" applyFont="1" applyFill="1" applyBorder="1" applyAlignment="1" quotePrefix="1">
      <alignment horizontal="left"/>
    </xf>
    <xf numFmtId="0" fontId="4" fillId="20" borderId="18" xfId="0" applyFont="1" applyFill="1" applyBorder="1" applyAlignment="1">
      <alignment/>
    </xf>
    <xf numFmtId="0" fontId="4" fillId="20" borderId="20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left"/>
    </xf>
    <xf numFmtId="0" fontId="4" fillId="20" borderId="19" xfId="0" applyFont="1" applyFill="1" applyBorder="1" applyAlignment="1">
      <alignment horizontal="left"/>
    </xf>
    <xf numFmtId="0" fontId="4" fillId="20" borderId="20" xfId="0" applyFont="1" applyFill="1" applyBorder="1" applyAlignment="1">
      <alignment horizontal="right"/>
    </xf>
    <xf numFmtId="0" fontId="5" fillId="20" borderId="23" xfId="0" applyFont="1" applyFill="1" applyBorder="1" applyAlignment="1">
      <alignment/>
    </xf>
    <xf numFmtId="0" fontId="5" fillId="20" borderId="24" xfId="0" applyFont="1" applyFill="1" applyBorder="1" applyAlignment="1">
      <alignment/>
    </xf>
    <xf numFmtId="0" fontId="5" fillId="20" borderId="28" xfId="0" applyFont="1" applyFill="1" applyBorder="1" applyAlignment="1">
      <alignment/>
    </xf>
    <xf numFmtId="0" fontId="5" fillId="20" borderId="29" xfId="0" applyFont="1" applyFill="1" applyBorder="1" applyAlignment="1">
      <alignment/>
    </xf>
    <xf numFmtId="0" fontId="5" fillId="20" borderId="30" xfId="0" applyFont="1" applyFill="1" applyBorder="1" applyAlignment="1">
      <alignment/>
    </xf>
    <xf numFmtId="2" fontId="5" fillId="0" borderId="31" xfId="0" applyNumberFormat="1" applyFont="1" applyFill="1" applyBorder="1" applyAlignment="1">
      <alignment horizontal="center"/>
    </xf>
    <xf numFmtId="0" fontId="4" fillId="20" borderId="32" xfId="0" applyFont="1" applyFill="1" applyBorder="1" applyAlignment="1">
      <alignment horizontal="left"/>
    </xf>
    <xf numFmtId="0" fontId="4" fillId="20" borderId="16" xfId="0" applyFont="1" applyFill="1" applyBorder="1" applyAlignment="1" quotePrefix="1">
      <alignment horizontal="right"/>
    </xf>
    <xf numFmtId="10" fontId="5" fillId="0" borderId="12" xfId="0" applyNumberFormat="1" applyFont="1" applyFill="1" applyBorder="1" applyAlignment="1">
      <alignment horizontal="right"/>
    </xf>
    <xf numFmtId="2" fontId="4" fillId="20" borderId="31" xfId="0" applyNumberFormat="1" applyFont="1" applyFill="1" applyBorder="1" applyAlignment="1">
      <alignment horizontal="right"/>
    </xf>
    <xf numFmtId="0" fontId="4" fillId="20" borderId="33" xfId="0" applyFont="1" applyFill="1" applyBorder="1" applyAlignment="1">
      <alignment horizontal="left"/>
    </xf>
    <xf numFmtId="0" fontId="4" fillId="20" borderId="12" xfId="0" applyFont="1" applyFill="1" applyBorder="1" applyAlignment="1">
      <alignment horizontal="right"/>
    </xf>
    <xf numFmtId="0" fontId="5" fillId="20" borderId="13" xfId="0" applyFont="1" applyFill="1" applyBorder="1" applyAlignment="1" quotePrefix="1">
      <alignment horizontal="right"/>
    </xf>
    <xf numFmtId="10" fontId="5" fillId="0" borderId="34" xfId="0" applyNumberFormat="1" applyFont="1" applyFill="1" applyBorder="1" applyAlignment="1">
      <alignment horizontal="right"/>
    </xf>
    <xf numFmtId="0" fontId="4" fillId="20" borderId="35" xfId="0" applyFont="1" applyFill="1" applyBorder="1" applyAlignment="1">
      <alignment horizontal="left"/>
    </xf>
    <xf numFmtId="2" fontId="5" fillId="10" borderId="20" xfId="0" applyNumberFormat="1" applyFont="1" applyFill="1" applyBorder="1" applyAlignment="1">
      <alignment horizontal="right"/>
    </xf>
    <xf numFmtId="0" fontId="5" fillId="10" borderId="21" xfId="0" applyFont="1" applyFill="1" applyBorder="1" applyAlignment="1">
      <alignment horizontal="left"/>
    </xf>
    <xf numFmtId="0" fontId="5" fillId="20" borderId="16" xfId="0" applyFont="1" applyFill="1" applyBorder="1" applyAlignment="1" quotePrefix="1">
      <alignment horizontal="right"/>
    </xf>
    <xf numFmtId="0" fontId="4" fillId="20" borderId="36" xfId="0" applyFont="1" applyFill="1" applyBorder="1" applyAlignment="1">
      <alignment/>
    </xf>
    <xf numFmtId="10" fontId="4" fillId="20" borderId="37" xfId="0" applyNumberFormat="1" applyFont="1" applyFill="1" applyBorder="1" applyAlignment="1">
      <alignment horizontal="right"/>
    </xf>
    <xf numFmtId="0" fontId="4" fillId="20" borderId="38" xfId="0" applyFont="1" applyFill="1" applyBorder="1" applyAlignment="1" quotePrefix="1">
      <alignment horizontal="left"/>
    </xf>
    <xf numFmtId="0" fontId="4" fillId="20" borderId="39" xfId="0" applyFont="1" applyFill="1" applyBorder="1" applyAlignment="1" quotePrefix="1">
      <alignment horizontal="left"/>
    </xf>
    <xf numFmtId="2" fontId="5" fillId="10" borderId="40" xfId="0" applyNumberFormat="1" applyFont="1" applyFill="1" applyBorder="1" applyAlignment="1">
      <alignment horizontal="right"/>
    </xf>
    <xf numFmtId="0" fontId="5" fillId="10" borderId="41" xfId="0" applyFont="1" applyFill="1" applyBorder="1" applyAlignment="1">
      <alignment horizontal="left"/>
    </xf>
    <xf numFmtId="10" fontId="6" fillId="20" borderId="31" xfId="0" applyNumberFormat="1" applyFont="1" applyFill="1" applyBorder="1" applyAlignment="1">
      <alignment/>
    </xf>
    <xf numFmtId="0" fontId="6" fillId="20" borderId="33" xfId="0" applyFont="1" applyFill="1" applyBorder="1" applyAlignment="1">
      <alignment/>
    </xf>
    <xf numFmtId="10" fontId="6" fillId="20" borderId="37" xfId="0" applyNumberFormat="1" applyFont="1" applyFill="1" applyBorder="1" applyAlignment="1">
      <alignment/>
    </xf>
    <xf numFmtId="0" fontId="6" fillId="20" borderId="42" xfId="0" applyFont="1" applyFill="1" applyBorder="1" applyAlignment="1">
      <alignment/>
    </xf>
    <xf numFmtId="0" fontId="4" fillId="24" borderId="20" xfId="0" applyFont="1" applyFill="1" applyBorder="1" applyAlignment="1">
      <alignment/>
    </xf>
    <xf numFmtId="0" fontId="4" fillId="24" borderId="19" xfId="0" applyFont="1" applyFill="1" applyBorder="1" applyAlignment="1">
      <alignment/>
    </xf>
    <xf numFmtId="0" fontId="4" fillId="24" borderId="19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left"/>
    </xf>
    <xf numFmtId="0" fontId="4" fillId="24" borderId="27" xfId="0" applyFont="1" applyFill="1" applyBorder="1" applyAlignment="1">
      <alignment horizontal="center"/>
    </xf>
    <xf numFmtId="0" fontId="4" fillId="24" borderId="43" xfId="0" applyFont="1" applyFill="1" applyBorder="1" applyAlignment="1">
      <alignment/>
    </xf>
    <xf numFmtId="0" fontId="4" fillId="24" borderId="44" xfId="0" applyFont="1" applyFill="1" applyBorder="1" applyAlignment="1">
      <alignment horizontal="center"/>
    </xf>
    <xf numFmtId="0" fontId="5" fillId="20" borderId="11" xfId="0" applyFont="1" applyFill="1" applyBorder="1" applyAlignment="1">
      <alignment/>
    </xf>
    <xf numFmtId="2" fontId="5" fillId="10" borderId="12" xfId="0" applyNumberFormat="1" applyFont="1" applyFill="1" applyBorder="1" applyAlignment="1">
      <alignment horizontal="right"/>
    </xf>
    <xf numFmtId="0" fontId="5" fillId="10" borderId="13" xfId="0" applyFont="1" applyFill="1" applyBorder="1" applyAlignment="1">
      <alignment horizontal="left"/>
    </xf>
    <xf numFmtId="2" fontId="5" fillId="10" borderId="27" xfId="0" applyNumberFormat="1" applyFont="1" applyFill="1" applyBorder="1" applyAlignment="1">
      <alignment horizontal="left"/>
    </xf>
    <xf numFmtId="0" fontId="4" fillId="24" borderId="4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4" fillId="24" borderId="45" xfId="0" applyFont="1" applyFill="1" applyBorder="1" applyAlignment="1">
      <alignment horizontal="center"/>
    </xf>
    <xf numFmtId="0" fontId="4" fillId="24" borderId="32" xfId="0" applyFont="1" applyFill="1" applyBorder="1" applyAlignment="1">
      <alignment horizontal="center"/>
    </xf>
    <xf numFmtId="0" fontId="6" fillId="20" borderId="46" xfId="0" applyFont="1" applyFill="1" applyBorder="1" applyAlignment="1">
      <alignment horizontal="right"/>
    </xf>
    <xf numFmtId="0" fontId="6" fillId="20" borderId="45" xfId="0" applyFont="1" applyFill="1" applyBorder="1" applyAlignment="1">
      <alignment horizontal="right"/>
    </xf>
    <xf numFmtId="0" fontId="6" fillId="20" borderId="32" xfId="0" applyFont="1" applyFill="1" applyBorder="1" applyAlignment="1">
      <alignment horizontal="right"/>
    </xf>
    <xf numFmtId="0" fontId="6" fillId="20" borderId="36" xfId="0" applyFont="1" applyFill="1" applyBorder="1" applyAlignment="1">
      <alignment horizontal="right"/>
    </xf>
    <xf numFmtId="0" fontId="6" fillId="20" borderId="39" xfId="0" applyFont="1" applyFill="1" applyBorder="1" applyAlignment="1">
      <alignment horizontal="right"/>
    </xf>
    <xf numFmtId="0" fontId="6" fillId="20" borderId="38" xfId="0" applyFont="1" applyFill="1" applyBorder="1" applyAlignment="1">
      <alignment horizontal="right"/>
    </xf>
    <xf numFmtId="0" fontId="5" fillId="20" borderId="25" xfId="0" applyFont="1" applyFill="1" applyBorder="1" applyAlignment="1">
      <alignment horizontal="center"/>
    </xf>
    <xf numFmtId="0" fontId="5" fillId="20" borderId="28" xfId="0" applyFont="1" applyFill="1" applyBorder="1" applyAlignment="1">
      <alignment horizontal="center"/>
    </xf>
    <xf numFmtId="0" fontId="5" fillId="20" borderId="4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4.28125" style="1" customWidth="1"/>
    <col min="3" max="3" width="14.7109375" style="1" bestFit="1" customWidth="1"/>
    <col min="4" max="4" width="10.57421875" style="2" bestFit="1" customWidth="1"/>
    <col min="5" max="5" width="4.140625" style="3" bestFit="1" customWidth="1"/>
    <col min="6" max="6" width="30.57421875" style="3" bestFit="1" customWidth="1"/>
    <col min="7" max="7" width="10.28125" style="2" bestFit="1" customWidth="1"/>
    <col min="8" max="8" width="3.140625" style="3" bestFit="1" customWidth="1"/>
    <col min="9" max="9" width="4.421875" style="2" customWidth="1"/>
    <col min="10" max="16384" width="9.140625" style="1" customWidth="1"/>
  </cols>
  <sheetData>
    <row r="1" ht="6" customHeight="1"/>
    <row r="2" spans="2:9" ht="18">
      <c r="B2" s="76" t="s">
        <v>21</v>
      </c>
      <c r="C2" s="76"/>
      <c r="D2" s="76"/>
      <c r="E2" s="76"/>
      <c r="F2" s="76"/>
      <c r="G2" s="76"/>
      <c r="H2" s="76"/>
      <c r="I2" s="76"/>
    </row>
    <row r="3" spans="2:9" ht="15.75" thickBot="1">
      <c r="B3" s="62"/>
      <c r="C3" s="63"/>
      <c r="D3" s="64"/>
      <c r="E3" s="65"/>
      <c r="F3" s="65"/>
      <c r="G3" s="64"/>
      <c r="H3" s="65"/>
      <c r="I3" s="66"/>
    </row>
    <row r="4" spans="2:9" ht="15.75">
      <c r="B4" s="67"/>
      <c r="C4" s="4"/>
      <c r="D4" s="86" t="s">
        <v>3</v>
      </c>
      <c r="E4" s="86"/>
      <c r="F4" s="87"/>
      <c r="G4" s="87"/>
      <c r="H4" s="88"/>
      <c r="I4" s="68"/>
    </row>
    <row r="5" spans="2:9" ht="15.75">
      <c r="B5" s="67"/>
      <c r="C5" s="5" t="s">
        <v>18</v>
      </c>
      <c r="D5" s="6">
        <v>10</v>
      </c>
      <c r="E5" s="7" t="s">
        <v>1</v>
      </c>
      <c r="F5" s="7" t="s">
        <v>19</v>
      </c>
      <c r="G5" s="8">
        <v>0.24</v>
      </c>
      <c r="H5" s="9"/>
      <c r="I5" s="68"/>
    </row>
    <row r="6" spans="2:9" ht="15.75">
      <c r="B6" s="67"/>
      <c r="C6" s="5" t="s">
        <v>13</v>
      </c>
      <c r="D6" s="70">
        <f>D7/0.72585</f>
        <v>10.159694722620948</v>
      </c>
      <c r="E6" s="71" t="s">
        <v>0</v>
      </c>
      <c r="F6" s="10"/>
      <c r="G6" s="11">
        <f>D5*G5</f>
        <v>2.4</v>
      </c>
      <c r="H6" s="12" t="s">
        <v>0</v>
      </c>
      <c r="I6" s="68"/>
    </row>
    <row r="7" spans="2:9" ht="16.5" thickBot="1">
      <c r="B7" s="67"/>
      <c r="C7" s="13" t="s">
        <v>14</v>
      </c>
      <c r="D7" s="49">
        <f>D5-G7-G16</f>
        <v>7.374414414414415</v>
      </c>
      <c r="E7" s="72" t="s">
        <v>1</v>
      </c>
      <c r="F7" s="14" t="s">
        <v>8</v>
      </c>
      <c r="G7" s="15">
        <f>G6*0.6</f>
        <v>1.44</v>
      </c>
      <c r="H7" s="16" t="s">
        <v>1</v>
      </c>
      <c r="I7" s="68"/>
    </row>
    <row r="8" spans="2:9" ht="15.75">
      <c r="B8" s="67"/>
      <c r="C8" s="17"/>
      <c r="D8" s="18"/>
      <c r="E8" s="19"/>
      <c r="F8" s="20" t="s">
        <v>9</v>
      </c>
      <c r="G8" s="21">
        <v>0.04</v>
      </c>
      <c r="H8" s="22"/>
      <c r="I8" s="68"/>
    </row>
    <row r="9" spans="2:9" ht="15">
      <c r="B9" s="67"/>
      <c r="C9" s="23"/>
      <c r="D9" s="24"/>
      <c r="E9" s="25"/>
      <c r="F9" s="10"/>
      <c r="G9" s="11">
        <f>D5*G8</f>
        <v>0.4</v>
      </c>
      <c r="H9" s="12" t="s">
        <v>0</v>
      </c>
      <c r="I9" s="68"/>
    </row>
    <row r="10" spans="2:9" ht="15">
      <c r="B10" s="67"/>
      <c r="C10" s="23"/>
      <c r="D10" s="24"/>
      <c r="E10" s="25"/>
      <c r="F10" s="10" t="s">
        <v>10</v>
      </c>
      <c r="G10" s="26">
        <f>G8*0.53</f>
        <v>0.0212</v>
      </c>
      <c r="H10" s="12"/>
      <c r="I10" s="68"/>
    </row>
    <row r="11" spans="2:9" ht="15">
      <c r="B11" s="67"/>
      <c r="C11" s="23"/>
      <c r="D11" s="26">
        <v>1</v>
      </c>
      <c r="E11" s="27" t="s">
        <v>2</v>
      </c>
      <c r="F11" s="28"/>
      <c r="G11" s="11">
        <f>G9*0.53</f>
        <v>0.21200000000000002</v>
      </c>
      <c r="H11" s="12" t="s">
        <v>1</v>
      </c>
      <c r="I11" s="68"/>
    </row>
    <row r="12" spans="2:9" ht="15">
      <c r="B12" s="67"/>
      <c r="C12" s="23"/>
      <c r="D12" s="24"/>
      <c r="E12" s="25"/>
      <c r="F12" s="10" t="s">
        <v>11</v>
      </c>
      <c r="G12" s="26">
        <f>G5-G8</f>
        <v>0.19999999999999998</v>
      </c>
      <c r="H12" s="12"/>
      <c r="I12" s="68"/>
    </row>
    <row r="13" spans="2:9" ht="15.75" thickBot="1">
      <c r="B13" s="67"/>
      <c r="C13" s="29"/>
      <c r="D13" s="30"/>
      <c r="E13" s="31"/>
      <c r="F13" s="32"/>
      <c r="G13" s="33">
        <f>D5*G12</f>
        <v>1.9999999999999998</v>
      </c>
      <c r="H13" s="16" t="s">
        <v>0</v>
      </c>
      <c r="I13" s="68"/>
    </row>
    <row r="14" spans="2:9" ht="15.75">
      <c r="B14" s="67"/>
      <c r="C14" s="17"/>
      <c r="D14" s="34"/>
      <c r="E14" s="35"/>
      <c r="F14" s="36" t="s">
        <v>7</v>
      </c>
      <c r="G14" s="37"/>
      <c r="H14" s="38"/>
      <c r="I14" s="68"/>
    </row>
    <row r="15" spans="2:9" ht="15.75">
      <c r="B15" s="67"/>
      <c r="C15" s="23" t="s">
        <v>12</v>
      </c>
      <c r="D15" s="39">
        <v>81</v>
      </c>
      <c r="E15" s="40"/>
      <c r="F15" s="41" t="s">
        <v>6</v>
      </c>
      <c r="G15" s="26">
        <f>(D15*100%/100-G12)/4.44-G10</f>
        <v>0.1161873873873874</v>
      </c>
      <c r="H15" s="12"/>
      <c r="I15" s="68"/>
    </row>
    <row r="16" spans="2:9" ht="15.75">
      <c r="B16" s="67"/>
      <c r="C16" s="69" t="s">
        <v>15</v>
      </c>
      <c r="D16" s="42">
        <v>0.98</v>
      </c>
      <c r="E16" s="27" t="s">
        <v>2</v>
      </c>
      <c r="F16" s="41"/>
      <c r="G16" s="43">
        <f>D5*G15/D16</f>
        <v>1.185585585585586</v>
      </c>
      <c r="H16" s="44" t="s">
        <v>1</v>
      </c>
      <c r="I16" s="68"/>
    </row>
    <row r="17" spans="2:9" ht="15.75">
      <c r="B17" s="67"/>
      <c r="C17" s="23"/>
      <c r="D17" s="45"/>
      <c r="E17" s="25"/>
      <c r="F17" s="46" t="s">
        <v>4</v>
      </c>
      <c r="G17" s="47">
        <v>0.04</v>
      </c>
      <c r="H17" s="48"/>
      <c r="I17" s="68"/>
    </row>
    <row r="18" spans="2:9" ht="15.75">
      <c r="B18" s="67"/>
      <c r="C18" s="23"/>
      <c r="D18" s="26">
        <f>D16</f>
        <v>0.98</v>
      </c>
      <c r="E18" s="27" t="s">
        <v>2</v>
      </c>
      <c r="F18" s="41"/>
      <c r="G18" s="49">
        <f>D5*G17/D18</f>
        <v>0.40816326530612246</v>
      </c>
      <c r="H18" s="50" t="s">
        <v>1</v>
      </c>
      <c r="I18" s="68"/>
    </row>
    <row r="19" spans="2:9" ht="15.75">
      <c r="B19" s="67"/>
      <c r="C19" s="23"/>
      <c r="D19" s="45"/>
      <c r="E19" s="25"/>
      <c r="F19" s="51" t="s">
        <v>5</v>
      </c>
      <c r="G19" s="26">
        <f>G15-G17</f>
        <v>0.0761873873873874</v>
      </c>
      <c r="H19" s="12"/>
      <c r="I19" s="68"/>
    </row>
    <row r="20" spans="2:9" ht="16.5" thickBot="1">
      <c r="B20" s="67"/>
      <c r="C20" s="52"/>
      <c r="D20" s="53">
        <f>D18</f>
        <v>0.98</v>
      </c>
      <c r="E20" s="54" t="s">
        <v>2</v>
      </c>
      <c r="F20" s="55"/>
      <c r="G20" s="56">
        <f>D5*G19/D20</f>
        <v>0.7774223202794632</v>
      </c>
      <c r="H20" s="57" t="s">
        <v>1</v>
      </c>
      <c r="I20" s="68"/>
    </row>
    <row r="21" spans="2:9" ht="16.5">
      <c r="B21" s="67"/>
      <c r="C21" s="80" t="s">
        <v>16</v>
      </c>
      <c r="D21" s="81"/>
      <c r="E21" s="81"/>
      <c r="F21" s="82"/>
      <c r="G21" s="58">
        <f>G12</f>
        <v>0.19999999999999998</v>
      </c>
      <c r="H21" s="59"/>
      <c r="I21" s="68"/>
    </row>
    <row r="22" spans="2:9" ht="17.25" thickBot="1">
      <c r="B22" s="67"/>
      <c r="C22" s="83" t="s">
        <v>17</v>
      </c>
      <c r="D22" s="84"/>
      <c r="E22" s="84"/>
      <c r="F22" s="85"/>
      <c r="G22" s="60">
        <f>G10+G17+G19</f>
        <v>0.1373873873873874</v>
      </c>
      <c r="H22" s="61"/>
      <c r="I22" s="68"/>
    </row>
    <row r="23" spans="2:9" ht="15">
      <c r="B23" s="73" t="s">
        <v>20</v>
      </c>
      <c r="C23" s="74"/>
      <c r="D23" s="74"/>
      <c r="E23" s="74"/>
      <c r="F23" s="74"/>
      <c r="G23" s="74"/>
      <c r="H23" s="74"/>
      <c r="I23" s="75"/>
    </row>
    <row r="24" spans="2:9" ht="15">
      <c r="B24" s="73" t="s">
        <v>22</v>
      </c>
      <c r="C24" s="74"/>
      <c r="D24" s="74"/>
      <c r="E24" s="74"/>
      <c r="F24" s="74"/>
      <c r="G24" s="74"/>
      <c r="H24" s="74"/>
      <c r="I24" s="75"/>
    </row>
    <row r="25" spans="2:9" ht="15">
      <c r="B25" s="73" t="s">
        <v>23</v>
      </c>
      <c r="C25" s="74"/>
      <c r="D25" s="74"/>
      <c r="E25" s="74"/>
      <c r="F25" s="74"/>
      <c r="G25" s="74"/>
      <c r="H25" s="74"/>
      <c r="I25" s="75"/>
    </row>
    <row r="26" spans="2:9" ht="15">
      <c r="B26" s="73" t="s">
        <v>24</v>
      </c>
      <c r="C26" s="74"/>
      <c r="D26" s="74"/>
      <c r="E26" s="74"/>
      <c r="F26" s="74"/>
      <c r="G26" s="74"/>
      <c r="H26" s="74"/>
      <c r="I26" s="75"/>
    </row>
    <row r="27" spans="2:9" ht="15">
      <c r="B27" s="73" t="s">
        <v>25</v>
      </c>
      <c r="C27" s="74"/>
      <c r="D27" s="74"/>
      <c r="E27" s="74"/>
      <c r="F27" s="74"/>
      <c r="G27" s="74"/>
      <c r="H27" s="74"/>
      <c r="I27" s="75"/>
    </row>
    <row r="28" spans="2:9" ht="15">
      <c r="B28" s="77" t="s">
        <v>26</v>
      </c>
      <c r="C28" s="78"/>
      <c r="D28" s="78"/>
      <c r="E28" s="78"/>
      <c r="F28" s="78"/>
      <c r="G28" s="78"/>
      <c r="H28" s="78"/>
      <c r="I28" s="79"/>
    </row>
  </sheetData>
  <sheetProtection/>
  <mergeCells count="10">
    <mergeCell ref="B26:I26"/>
    <mergeCell ref="B2:I2"/>
    <mergeCell ref="B28:I28"/>
    <mergeCell ref="B23:I23"/>
    <mergeCell ref="B24:I24"/>
    <mergeCell ref="B25:I25"/>
    <mergeCell ref="B27:I27"/>
    <mergeCell ref="C21:F21"/>
    <mergeCell ref="C22:F22"/>
    <mergeCell ref="D4:H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8"/>
  <sheetViews>
    <sheetView zoomScale="75" zoomScaleNormal="75" zoomScalePageLayoutView="0" workbookViewId="0" topLeftCell="A1">
      <selection activeCell="H34" sqref="H34"/>
    </sheetView>
  </sheetViews>
  <sheetFormatPr defaultColWidth="9.140625" defaultRowHeight="12.75"/>
  <cols>
    <col min="1" max="1" width="0.85546875" style="1" customWidth="1"/>
    <col min="2" max="2" width="4.28125" style="1" customWidth="1"/>
    <col min="3" max="3" width="14.7109375" style="1" bestFit="1" customWidth="1"/>
    <col min="4" max="4" width="10.57421875" style="2" bestFit="1" customWidth="1"/>
    <col min="5" max="5" width="4.140625" style="3" bestFit="1" customWidth="1"/>
    <col min="6" max="6" width="30.57421875" style="3" bestFit="1" customWidth="1"/>
    <col min="7" max="7" width="10.28125" style="2" bestFit="1" customWidth="1"/>
    <col min="8" max="8" width="3.140625" style="3" bestFit="1" customWidth="1"/>
    <col min="9" max="9" width="4.421875" style="2" customWidth="1"/>
    <col min="10" max="16384" width="9.140625" style="1" customWidth="1"/>
  </cols>
  <sheetData>
    <row r="1" ht="6" customHeight="1"/>
    <row r="2" spans="2:9" ht="18">
      <c r="B2" s="76" t="s">
        <v>21</v>
      </c>
      <c r="C2" s="76"/>
      <c r="D2" s="76"/>
      <c r="E2" s="76"/>
      <c r="F2" s="76"/>
      <c r="G2" s="76"/>
      <c r="H2" s="76"/>
      <c r="I2" s="76"/>
    </row>
    <row r="3" spans="2:9" ht="15.75" thickBot="1">
      <c r="B3" s="62"/>
      <c r="C3" s="63"/>
      <c r="D3" s="64"/>
      <c r="E3" s="65"/>
      <c r="F3" s="65"/>
      <c r="G3" s="64"/>
      <c r="H3" s="65"/>
      <c r="I3" s="66"/>
    </row>
    <row r="4" spans="2:9" ht="15.75">
      <c r="B4" s="67"/>
      <c r="C4" s="4"/>
      <c r="D4" s="86" t="s">
        <v>3</v>
      </c>
      <c r="E4" s="86"/>
      <c r="F4" s="87"/>
      <c r="G4" s="87"/>
      <c r="H4" s="88"/>
      <c r="I4" s="68"/>
    </row>
    <row r="5" spans="2:9" ht="15.75">
      <c r="B5" s="67"/>
      <c r="C5" s="5" t="s">
        <v>18</v>
      </c>
      <c r="D5" s="6">
        <v>10</v>
      </c>
      <c r="E5" s="7" t="s">
        <v>1</v>
      </c>
      <c r="F5" s="7" t="s">
        <v>19</v>
      </c>
      <c r="G5" s="8">
        <v>0.24</v>
      </c>
      <c r="H5" s="9"/>
      <c r="I5" s="68"/>
    </row>
    <row r="6" spans="2:9" ht="15.75">
      <c r="B6" s="67"/>
      <c r="C6" s="5" t="s">
        <v>13</v>
      </c>
      <c r="D6" s="70">
        <f>D7/0.72585</f>
        <v>9.903026500316377</v>
      </c>
      <c r="E6" s="71" t="s">
        <v>0</v>
      </c>
      <c r="F6" s="10"/>
      <c r="G6" s="11">
        <f>D5*G5</f>
        <v>2.4</v>
      </c>
      <c r="H6" s="12" t="s">
        <v>0</v>
      </c>
      <c r="I6" s="68"/>
    </row>
    <row r="7" spans="2:9" ht="16.5" thickBot="1">
      <c r="B7" s="67"/>
      <c r="C7" s="13" t="s">
        <v>14</v>
      </c>
      <c r="D7" s="49">
        <f>D5-G7-G16</f>
        <v>7.188111785254643</v>
      </c>
      <c r="E7" s="72" t="s">
        <v>1</v>
      </c>
      <c r="F7" s="14" t="s">
        <v>8</v>
      </c>
      <c r="G7" s="15">
        <f>G6*0.6</f>
        <v>1.44</v>
      </c>
      <c r="H7" s="16" t="s">
        <v>1</v>
      </c>
      <c r="I7" s="68"/>
    </row>
    <row r="8" spans="2:9" ht="15.75">
      <c r="B8" s="67"/>
      <c r="C8" s="17"/>
      <c r="D8" s="18"/>
      <c r="E8" s="19"/>
      <c r="F8" s="20" t="s">
        <v>9</v>
      </c>
      <c r="G8" s="21">
        <v>0.02</v>
      </c>
      <c r="H8" s="22"/>
      <c r="I8" s="68"/>
    </row>
    <row r="9" spans="2:9" ht="15">
      <c r="B9" s="67"/>
      <c r="C9" s="23"/>
      <c r="D9" s="24"/>
      <c r="E9" s="25"/>
      <c r="F9" s="10"/>
      <c r="G9" s="11">
        <f>D5*G8</f>
        <v>0.2</v>
      </c>
      <c r="H9" s="12" t="s">
        <v>0</v>
      </c>
      <c r="I9" s="68"/>
    </row>
    <row r="10" spans="2:9" ht="15">
      <c r="B10" s="67"/>
      <c r="C10" s="23"/>
      <c r="D10" s="24"/>
      <c r="E10" s="25"/>
      <c r="F10" s="10" t="s">
        <v>10</v>
      </c>
      <c r="G10" s="26">
        <f>G8*0.53</f>
        <v>0.0106</v>
      </c>
      <c r="H10" s="12"/>
      <c r="I10" s="68"/>
    </row>
    <row r="11" spans="2:9" ht="15">
      <c r="B11" s="67"/>
      <c r="C11" s="23"/>
      <c r="D11" s="26">
        <v>1</v>
      </c>
      <c r="E11" s="27" t="s">
        <v>2</v>
      </c>
      <c r="F11" s="28"/>
      <c r="G11" s="11">
        <f>G9*0.53</f>
        <v>0.10600000000000001</v>
      </c>
      <c r="H11" s="12" t="s">
        <v>1</v>
      </c>
      <c r="I11" s="68"/>
    </row>
    <row r="12" spans="2:9" ht="15">
      <c r="B12" s="67"/>
      <c r="C12" s="23"/>
      <c r="D12" s="24"/>
      <c r="E12" s="25"/>
      <c r="F12" s="10" t="s">
        <v>11</v>
      </c>
      <c r="G12" s="26">
        <f>G5-G8</f>
        <v>0.22</v>
      </c>
      <c r="H12" s="12"/>
      <c r="I12" s="68"/>
    </row>
    <row r="13" spans="2:9" ht="15.75" thickBot="1">
      <c r="B13" s="67"/>
      <c r="C13" s="29"/>
      <c r="D13" s="30"/>
      <c r="E13" s="31"/>
      <c r="F13" s="32"/>
      <c r="G13" s="33">
        <f>D5*G12</f>
        <v>2.2</v>
      </c>
      <c r="H13" s="16" t="s">
        <v>0</v>
      </c>
      <c r="I13" s="68"/>
    </row>
    <row r="14" spans="2:9" ht="15.75">
      <c r="B14" s="67"/>
      <c r="C14" s="17"/>
      <c r="D14" s="34"/>
      <c r="E14" s="35"/>
      <c r="F14" s="36" t="s">
        <v>7</v>
      </c>
      <c r="G14" s="37"/>
      <c r="H14" s="38"/>
      <c r="I14" s="68"/>
    </row>
    <row r="15" spans="2:9" ht="15.75">
      <c r="B15" s="67"/>
      <c r="C15" s="23" t="s">
        <v>12</v>
      </c>
      <c r="D15" s="39">
        <v>86.4</v>
      </c>
      <c r="E15" s="40"/>
      <c r="F15" s="41" t="s">
        <v>6</v>
      </c>
      <c r="G15" s="26">
        <f>(D15*100%/100-G12)/4.44-G10</f>
        <v>0.13444504504504506</v>
      </c>
      <c r="H15" s="12"/>
      <c r="I15" s="68"/>
    </row>
    <row r="16" spans="2:9" ht="15.75">
      <c r="B16" s="67"/>
      <c r="C16" s="69" t="s">
        <v>15</v>
      </c>
      <c r="D16" s="42">
        <v>0.98</v>
      </c>
      <c r="E16" s="27" t="s">
        <v>2</v>
      </c>
      <c r="F16" s="41"/>
      <c r="G16" s="43">
        <f>D5*G15/D16</f>
        <v>1.3718882147453577</v>
      </c>
      <c r="H16" s="44" t="s">
        <v>1</v>
      </c>
      <c r="I16" s="68"/>
    </row>
    <row r="17" spans="2:9" ht="15.75">
      <c r="B17" s="67"/>
      <c r="C17" s="23"/>
      <c r="D17" s="45"/>
      <c r="E17" s="25"/>
      <c r="F17" s="46" t="s">
        <v>4</v>
      </c>
      <c r="G17" s="47">
        <v>0</v>
      </c>
      <c r="H17" s="48"/>
      <c r="I17" s="68"/>
    </row>
    <row r="18" spans="2:9" ht="15.75">
      <c r="B18" s="67"/>
      <c r="C18" s="23"/>
      <c r="D18" s="26">
        <f>D16</f>
        <v>0.98</v>
      </c>
      <c r="E18" s="27" t="s">
        <v>2</v>
      </c>
      <c r="F18" s="41"/>
      <c r="G18" s="49">
        <f>D5*G17/D18</f>
        <v>0</v>
      </c>
      <c r="H18" s="50" t="s">
        <v>1</v>
      </c>
      <c r="I18" s="68"/>
    </row>
    <row r="19" spans="2:9" ht="15.75">
      <c r="B19" s="67"/>
      <c r="C19" s="23"/>
      <c r="D19" s="45"/>
      <c r="E19" s="25"/>
      <c r="F19" s="51" t="s">
        <v>5</v>
      </c>
      <c r="G19" s="26">
        <f>G15-G17</f>
        <v>0.13444504504504506</v>
      </c>
      <c r="H19" s="12"/>
      <c r="I19" s="68"/>
    </row>
    <row r="20" spans="2:9" ht="16.5" thickBot="1">
      <c r="B20" s="67"/>
      <c r="C20" s="52"/>
      <c r="D20" s="53">
        <f>D18</f>
        <v>0.98</v>
      </c>
      <c r="E20" s="54" t="s">
        <v>2</v>
      </c>
      <c r="F20" s="55"/>
      <c r="G20" s="56">
        <f>D5*G19/D20</f>
        <v>1.3718882147453577</v>
      </c>
      <c r="H20" s="57" t="s">
        <v>1</v>
      </c>
      <c r="I20" s="68"/>
    </row>
    <row r="21" spans="2:9" ht="16.5">
      <c r="B21" s="67"/>
      <c r="C21" s="80" t="s">
        <v>16</v>
      </c>
      <c r="D21" s="81"/>
      <c r="E21" s="81"/>
      <c r="F21" s="82"/>
      <c r="G21" s="58">
        <f>G12</f>
        <v>0.22</v>
      </c>
      <c r="H21" s="59"/>
      <c r="I21" s="68"/>
    </row>
    <row r="22" spans="2:9" ht="17.25" thickBot="1">
      <c r="B22" s="67"/>
      <c r="C22" s="83" t="s">
        <v>17</v>
      </c>
      <c r="D22" s="84"/>
      <c r="E22" s="84"/>
      <c r="F22" s="85"/>
      <c r="G22" s="60">
        <f>G10+G17+G19</f>
        <v>0.14504504504504506</v>
      </c>
      <c r="H22" s="61"/>
      <c r="I22" s="68"/>
    </row>
    <row r="23" spans="2:9" ht="15">
      <c r="B23" s="73" t="s">
        <v>20</v>
      </c>
      <c r="C23" s="74"/>
      <c r="D23" s="74"/>
      <c r="E23" s="74"/>
      <c r="F23" s="74"/>
      <c r="G23" s="74"/>
      <c r="H23" s="74"/>
      <c r="I23" s="75"/>
    </row>
    <row r="24" spans="2:9" ht="15">
      <c r="B24" s="73" t="s">
        <v>22</v>
      </c>
      <c r="C24" s="74"/>
      <c r="D24" s="74"/>
      <c r="E24" s="74"/>
      <c r="F24" s="74"/>
      <c r="G24" s="74"/>
      <c r="H24" s="74"/>
      <c r="I24" s="75"/>
    </row>
    <row r="25" spans="2:9" ht="15">
      <c r="B25" s="73" t="s">
        <v>23</v>
      </c>
      <c r="C25" s="74"/>
      <c r="D25" s="74"/>
      <c r="E25" s="74"/>
      <c r="F25" s="74"/>
      <c r="G25" s="74"/>
      <c r="H25" s="74"/>
      <c r="I25" s="75"/>
    </row>
    <row r="26" spans="2:9" ht="15">
      <c r="B26" s="73" t="s">
        <v>24</v>
      </c>
      <c r="C26" s="74"/>
      <c r="D26" s="74"/>
      <c r="E26" s="74"/>
      <c r="F26" s="74"/>
      <c r="G26" s="74"/>
      <c r="H26" s="74"/>
      <c r="I26" s="75"/>
    </row>
    <row r="27" spans="2:9" ht="15">
      <c r="B27" s="73" t="s">
        <v>25</v>
      </c>
      <c r="C27" s="74"/>
      <c r="D27" s="74"/>
      <c r="E27" s="74"/>
      <c r="F27" s="74"/>
      <c r="G27" s="74"/>
      <c r="H27" s="74"/>
      <c r="I27" s="75"/>
    </row>
    <row r="28" spans="2:9" ht="15">
      <c r="B28" s="77" t="s">
        <v>26</v>
      </c>
      <c r="C28" s="78"/>
      <c r="D28" s="78"/>
      <c r="E28" s="78"/>
      <c r="F28" s="78"/>
      <c r="G28" s="78"/>
      <c r="H28" s="78"/>
      <c r="I28" s="79"/>
    </row>
  </sheetData>
  <sheetProtection/>
  <mergeCells count="10">
    <mergeCell ref="B28:I28"/>
    <mergeCell ref="B23:I23"/>
    <mergeCell ref="B24:I24"/>
    <mergeCell ref="B25:I25"/>
    <mergeCell ref="B27:I27"/>
    <mergeCell ref="B26:I26"/>
    <mergeCell ref="B2:I2"/>
    <mergeCell ref="D4:H4"/>
    <mergeCell ref="C21:F21"/>
    <mergeCell ref="C22:F2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0.85546875" style="1" customWidth="1"/>
    <col min="2" max="2" width="4.28125" style="1" customWidth="1"/>
    <col min="3" max="3" width="14.7109375" style="1" bestFit="1" customWidth="1"/>
    <col min="4" max="4" width="10.57421875" style="2" bestFit="1" customWidth="1"/>
    <col min="5" max="5" width="4.140625" style="3" bestFit="1" customWidth="1"/>
    <col min="6" max="6" width="30.57421875" style="3" bestFit="1" customWidth="1"/>
    <col min="7" max="7" width="10.28125" style="2" bestFit="1" customWidth="1"/>
    <col min="8" max="8" width="3.140625" style="3" bestFit="1" customWidth="1"/>
    <col min="9" max="9" width="4.421875" style="2" customWidth="1"/>
    <col min="10" max="16384" width="9.140625" style="1" customWidth="1"/>
  </cols>
  <sheetData>
    <row r="1" ht="6" customHeight="1"/>
    <row r="2" spans="2:9" ht="18">
      <c r="B2" s="76" t="s">
        <v>21</v>
      </c>
      <c r="C2" s="76"/>
      <c r="D2" s="76"/>
      <c r="E2" s="76"/>
      <c r="F2" s="76"/>
      <c r="G2" s="76"/>
      <c r="H2" s="76"/>
      <c r="I2" s="76"/>
    </row>
    <row r="3" spans="2:9" ht="15.75" thickBot="1">
      <c r="B3" s="62"/>
      <c r="C3" s="63"/>
      <c r="D3" s="64"/>
      <c r="E3" s="65"/>
      <c r="F3" s="65"/>
      <c r="G3" s="64"/>
      <c r="H3" s="65"/>
      <c r="I3" s="66"/>
    </row>
    <row r="4" spans="2:9" ht="15.75">
      <c r="B4" s="67"/>
      <c r="C4" s="4"/>
      <c r="D4" s="86" t="s">
        <v>3</v>
      </c>
      <c r="E4" s="86"/>
      <c r="F4" s="87"/>
      <c r="G4" s="87"/>
      <c r="H4" s="88"/>
      <c r="I4" s="68"/>
    </row>
    <row r="5" spans="2:9" ht="15.75">
      <c r="B5" s="67"/>
      <c r="C5" s="5" t="s">
        <v>18</v>
      </c>
      <c r="D5" s="6">
        <v>10</v>
      </c>
      <c r="E5" s="7" t="s">
        <v>1</v>
      </c>
      <c r="F5" s="7" t="s">
        <v>19</v>
      </c>
      <c r="G5" s="8">
        <v>0.29</v>
      </c>
      <c r="H5" s="9"/>
      <c r="I5" s="68"/>
    </row>
    <row r="6" spans="2:9" ht="15.75">
      <c r="B6" s="67"/>
      <c r="C6" s="5" t="s">
        <v>13</v>
      </c>
      <c r="D6" s="70">
        <f>D7/0.72585</f>
        <v>9.999888168340917</v>
      </c>
      <c r="E6" s="71" t="s">
        <v>0</v>
      </c>
      <c r="F6" s="10"/>
      <c r="G6" s="11">
        <f>D5*G5</f>
        <v>2.9</v>
      </c>
      <c r="H6" s="12" t="s">
        <v>0</v>
      </c>
      <c r="I6" s="68"/>
    </row>
    <row r="7" spans="2:9" ht="16.5" thickBot="1">
      <c r="B7" s="67"/>
      <c r="C7" s="13" t="s">
        <v>14</v>
      </c>
      <c r="D7" s="49">
        <f>D5-G7-G16</f>
        <v>7.258418826990255</v>
      </c>
      <c r="E7" s="72" t="s">
        <v>1</v>
      </c>
      <c r="F7" s="14" t="s">
        <v>8</v>
      </c>
      <c r="G7" s="15">
        <f>G6*0.6</f>
        <v>1.74</v>
      </c>
      <c r="H7" s="16" t="s">
        <v>1</v>
      </c>
      <c r="I7" s="68"/>
    </row>
    <row r="8" spans="2:9" ht="15.75">
      <c r="B8" s="67"/>
      <c r="C8" s="17"/>
      <c r="D8" s="18"/>
      <c r="E8" s="19"/>
      <c r="F8" s="20" t="s">
        <v>9</v>
      </c>
      <c r="G8" s="21">
        <v>0.06</v>
      </c>
      <c r="H8" s="22"/>
      <c r="I8" s="68"/>
    </row>
    <row r="9" spans="2:9" ht="15">
      <c r="B9" s="67"/>
      <c r="C9" s="23"/>
      <c r="D9" s="24"/>
      <c r="E9" s="25"/>
      <c r="F9" s="10"/>
      <c r="G9" s="11">
        <f>D5*G8</f>
        <v>0.6</v>
      </c>
      <c r="H9" s="12" t="s">
        <v>0</v>
      </c>
      <c r="I9" s="68"/>
    </row>
    <row r="10" spans="2:9" ht="15">
      <c r="B10" s="67"/>
      <c r="C10" s="23"/>
      <c r="D10" s="24"/>
      <c r="E10" s="25"/>
      <c r="F10" s="10" t="s">
        <v>10</v>
      </c>
      <c r="G10" s="26">
        <f>G8*0.53</f>
        <v>0.0318</v>
      </c>
      <c r="H10" s="12"/>
      <c r="I10" s="68"/>
    </row>
    <row r="11" spans="2:9" ht="15">
      <c r="B11" s="67"/>
      <c r="C11" s="23"/>
      <c r="D11" s="26">
        <v>1</v>
      </c>
      <c r="E11" s="27" t="s">
        <v>2</v>
      </c>
      <c r="F11" s="28"/>
      <c r="G11" s="11">
        <f>G9*0.53</f>
        <v>0.318</v>
      </c>
      <c r="H11" s="12" t="s">
        <v>1</v>
      </c>
      <c r="I11" s="68"/>
    </row>
    <row r="12" spans="2:9" ht="15">
      <c r="B12" s="67"/>
      <c r="C12" s="23"/>
      <c r="D12" s="24"/>
      <c r="E12" s="25"/>
      <c r="F12" s="10" t="s">
        <v>11</v>
      </c>
      <c r="G12" s="26">
        <f>G5-G8</f>
        <v>0.22999999999999998</v>
      </c>
      <c r="H12" s="12"/>
      <c r="I12" s="68"/>
    </row>
    <row r="13" spans="2:9" ht="15.75" thickBot="1">
      <c r="B13" s="67"/>
      <c r="C13" s="29"/>
      <c r="D13" s="30"/>
      <c r="E13" s="31"/>
      <c r="F13" s="32"/>
      <c r="G13" s="33">
        <f>D5*G12</f>
        <v>2.3</v>
      </c>
      <c r="H13" s="16" t="s">
        <v>0</v>
      </c>
      <c r="I13" s="68"/>
    </row>
    <row r="14" spans="2:9" ht="15.75">
      <c r="B14" s="67"/>
      <c r="C14" s="17"/>
      <c r="D14" s="34"/>
      <c r="E14" s="35"/>
      <c r="F14" s="36" t="s">
        <v>7</v>
      </c>
      <c r="G14" s="37"/>
      <c r="H14" s="38"/>
      <c r="I14" s="68"/>
    </row>
    <row r="15" spans="2:9" ht="15.75">
      <c r="B15" s="67"/>
      <c r="C15" s="23" t="s">
        <v>12</v>
      </c>
      <c r="D15" s="39">
        <v>80.7</v>
      </c>
      <c r="E15" s="40"/>
      <c r="F15" s="41" t="s">
        <v>6</v>
      </c>
      <c r="G15" s="26">
        <f>(D15*100%/100-G12)/4.44-G10</f>
        <v>0.09815495495495496</v>
      </c>
      <c r="H15" s="12"/>
      <c r="I15" s="68"/>
    </row>
    <row r="16" spans="2:9" ht="15.75">
      <c r="B16" s="67"/>
      <c r="C16" s="69" t="s">
        <v>15</v>
      </c>
      <c r="D16" s="42">
        <v>0.98</v>
      </c>
      <c r="E16" s="27" t="s">
        <v>2</v>
      </c>
      <c r="F16" s="41"/>
      <c r="G16" s="43">
        <f>D5*G15/D16</f>
        <v>1.0015811730097446</v>
      </c>
      <c r="H16" s="44" t="s">
        <v>1</v>
      </c>
      <c r="I16" s="68"/>
    </row>
    <row r="17" spans="2:9" ht="15.75">
      <c r="B17" s="67"/>
      <c r="C17" s="23"/>
      <c r="D17" s="45"/>
      <c r="E17" s="25"/>
      <c r="F17" s="46" t="s">
        <v>4</v>
      </c>
      <c r="G17" s="47">
        <v>0.049</v>
      </c>
      <c r="H17" s="48"/>
      <c r="I17" s="68"/>
    </row>
    <row r="18" spans="2:9" ht="15.75">
      <c r="B18" s="67"/>
      <c r="C18" s="23"/>
      <c r="D18" s="26">
        <f>D16</f>
        <v>0.98</v>
      </c>
      <c r="E18" s="27" t="s">
        <v>2</v>
      </c>
      <c r="F18" s="41"/>
      <c r="G18" s="49">
        <f>D5*G17/D18</f>
        <v>0.5</v>
      </c>
      <c r="H18" s="50" t="s">
        <v>1</v>
      </c>
      <c r="I18" s="68"/>
    </row>
    <row r="19" spans="2:9" ht="15.75">
      <c r="B19" s="67"/>
      <c r="C19" s="23"/>
      <c r="D19" s="45"/>
      <c r="E19" s="25"/>
      <c r="F19" s="51" t="s">
        <v>5</v>
      </c>
      <c r="G19" s="26">
        <f>G15-G17</f>
        <v>0.04915495495495496</v>
      </c>
      <c r="H19" s="12"/>
      <c r="I19" s="68"/>
    </row>
    <row r="20" spans="2:9" ht="16.5" thickBot="1">
      <c r="B20" s="67"/>
      <c r="C20" s="52"/>
      <c r="D20" s="53">
        <f>D18</f>
        <v>0.98</v>
      </c>
      <c r="E20" s="54" t="s">
        <v>2</v>
      </c>
      <c r="F20" s="55"/>
      <c r="G20" s="56">
        <f>D5*G19/D20</f>
        <v>0.5015811730097446</v>
      </c>
      <c r="H20" s="57" t="s">
        <v>1</v>
      </c>
      <c r="I20" s="68"/>
    </row>
    <row r="21" spans="2:9" ht="16.5">
      <c r="B21" s="67"/>
      <c r="C21" s="80" t="s">
        <v>16</v>
      </c>
      <c r="D21" s="81"/>
      <c r="E21" s="81"/>
      <c r="F21" s="82"/>
      <c r="G21" s="58">
        <f>G12</f>
        <v>0.22999999999999998</v>
      </c>
      <c r="H21" s="59"/>
      <c r="I21" s="68"/>
    </row>
    <row r="22" spans="2:9" ht="17.25" thickBot="1">
      <c r="B22" s="67"/>
      <c r="C22" s="83" t="s">
        <v>17</v>
      </c>
      <c r="D22" s="84"/>
      <c r="E22" s="84"/>
      <c r="F22" s="85"/>
      <c r="G22" s="60">
        <f>G10+G17+G19</f>
        <v>0.12995495495495496</v>
      </c>
      <c r="H22" s="61"/>
      <c r="I22" s="68"/>
    </row>
    <row r="23" spans="2:9" ht="15">
      <c r="B23" s="73" t="s">
        <v>20</v>
      </c>
      <c r="C23" s="74"/>
      <c r="D23" s="74"/>
      <c r="E23" s="74"/>
      <c r="F23" s="74"/>
      <c r="G23" s="74"/>
      <c r="H23" s="74"/>
      <c r="I23" s="75"/>
    </row>
    <row r="24" spans="2:9" ht="15">
      <c r="B24" s="73" t="s">
        <v>22</v>
      </c>
      <c r="C24" s="74"/>
      <c r="D24" s="74"/>
      <c r="E24" s="74"/>
      <c r="F24" s="74"/>
      <c r="G24" s="74"/>
      <c r="H24" s="74"/>
      <c r="I24" s="75"/>
    </row>
    <row r="25" spans="2:9" ht="15">
      <c r="B25" s="73" t="s">
        <v>23</v>
      </c>
      <c r="C25" s="74"/>
      <c r="D25" s="74"/>
      <c r="E25" s="74"/>
      <c r="F25" s="74"/>
      <c r="G25" s="74"/>
      <c r="H25" s="74"/>
      <c r="I25" s="75"/>
    </row>
    <row r="26" spans="2:9" ht="15">
      <c r="B26" s="73" t="s">
        <v>24</v>
      </c>
      <c r="C26" s="74"/>
      <c r="D26" s="74"/>
      <c r="E26" s="74"/>
      <c r="F26" s="74"/>
      <c r="G26" s="74"/>
      <c r="H26" s="74"/>
      <c r="I26" s="75"/>
    </row>
    <row r="27" spans="2:9" ht="15">
      <c r="B27" s="73" t="s">
        <v>25</v>
      </c>
      <c r="C27" s="74"/>
      <c r="D27" s="74"/>
      <c r="E27" s="74"/>
      <c r="F27" s="74"/>
      <c r="G27" s="74"/>
      <c r="H27" s="74"/>
      <c r="I27" s="75"/>
    </row>
    <row r="28" spans="2:9" ht="15">
      <c r="B28" s="77" t="s">
        <v>26</v>
      </c>
      <c r="C28" s="78"/>
      <c r="D28" s="78"/>
      <c r="E28" s="78"/>
      <c r="F28" s="78"/>
      <c r="G28" s="78"/>
      <c r="H28" s="78"/>
      <c r="I28" s="79"/>
    </row>
  </sheetData>
  <sheetProtection/>
  <mergeCells count="10">
    <mergeCell ref="B2:I2"/>
    <mergeCell ref="C21:F21"/>
    <mergeCell ref="C22:F22"/>
    <mergeCell ref="D4:H4"/>
    <mergeCell ref="B28:I28"/>
    <mergeCell ref="B23:I23"/>
    <mergeCell ref="B24:I24"/>
    <mergeCell ref="B25:I25"/>
    <mergeCell ref="B27:I27"/>
    <mergeCell ref="B26:I2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rvnsk</cp:lastModifiedBy>
  <cp:lastPrinted>2016-09-05T09:41:37Z</cp:lastPrinted>
  <dcterms:created xsi:type="dcterms:W3CDTF">1996-10-08T23:32:33Z</dcterms:created>
  <dcterms:modified xsi:type="dcterms:W3CDTF">2016-09-06T16:05:37Z</dcterms:modified>
  <cp:category/>
  <cp:version/>
  <cp:contentType/>
  <cp:contentStatus/>
</cp:coreProperties>
</file>